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  <c r="G30"/>
  <c r="J25"/>
  <c r="H25"/>
  <c r="H24"/>
  <c r="J24" s="1"/>
  <c r="J23"/>
  <c r="H23"/>
  <c r="J22"/>
  <c r="H22"/>
  <c r="J21"/>
  <c r="H21"/>
  <c r="H20"/>
  <c r="J20" s="1"/>
  <c r="J15"/>
  <c r="G15"/>
  <c r="J14"/>
  <c r="G13"/>
  <c r="J13" s="1"/>
  <c r="J12"/>
  <c r="J11"/>
  <c r="J10"/>
  <c r="F30" l="1"/>
  <c r="K10" s="1"/>
  <c r="K14"/>
  <c r="K25"/>
  <c r="J16"/>
  <c r="E30" s="1"/>
  <c r="K23"/>
  <c r="K20"/>
  <c r="J26"/>
  <c r="E31" s="1"/>
  <c r="F31" s="1"/>
  <c r="K22" s="1"/>
  <c r="K11" l="1"/>
  <c r="K15"/>
  <c r="K16" s="1"/>
  <c r="K13"/>
  <c r="K12"/>
  <c r="K24"/>
  <c r="K21"/>
  <c r="K26" s="1"/>
</calcChain>
</file>

<file path=xl/sharedStrings.xml><?xml version="1.0" encoding="utf-8"?>
<sst xmlns="http://schemas.openxmlformats.org/spreadsheetml/2006/main" count="44" uniqueCount="35">
  <si>
    <t>Denumire Furnizor</t>
  </si>
  <si>
    <t xml:space="preserve">Punctaj Resurse Tehnice </t>
  </si>
  <si>
    <t>Valoare contractat RT</t>
  </si>
  <si>
    <t>Nr. Crt.</t>
  </si>
  <si>
    <t xml:space="preserve">nr puncte aparate </t>
  </si>
  <si>
    <t xml:space="preserve">a)nr maxim proceduri / ora/aparate </t>
  </si>
  <si>
    <t>b)nr maxim proceduri/     ora /RU</t>
  </si>
  <si>
    <t>total puncte A1</t>
  </si>
  <si>
    <t>Total Sală A2</t>
  </si>
  <si>
    <t>Total Bazin A3</t>
  </si>
  <si>
    <t>Total punctaj criteriul RT</t>
  </si>
  <si>
    <t>SC Anca Med SRL</t>
  </si>
  <si>
    <t>ALPHA MEDICAL INVEST SRL</t>
  </si>
  <si>
    <t>SC Recupana Clinic SRL</t>
  </si>
  <si>
    <t>SC Brotac Medical Center SRL</t>
  </si>
  <si>
    <t xml:space="preserve">SC Vali Balmecu SRL </t>
  </si>
  <si>
    <t>SC Centrul de Sanatate Vital</t>
  </si>
  <si>
    <t xml:space="preserve">Total </t>
  </si>
  <si>
    <t xml:space="preserve">Punctaj Resurse Umane </t>
  </si>
  <si>
    <t>Valoare contractat RU</t>
  </si>
  <si>
    <t>medic</t>
  </si>
  <si>
    <t>kinetoterapeut</t>
  </si>
  <si>
    <t>profesor</t>
  </si>
  <si>
    <t>asistent BFT</t>
  </si>
  <si>
    <t>Total personal</t>
  </si>
  <si>
    <t>Pprogram de lucru furnizor</t>
  </si>
  <si>
    <t>Total punctaj criteriul RU</t>
  </si>
  <si>
    <t xml:space="preserve">lei </t>
  </si>
  <si>
    <t>Număr puncte</t>
  </si>
  <si>
    <t>Valoare/           punct (lei)</t>
  </si>
  <si>
    <t>Buget repartizat</t>
  </si>
  <si>
    <t xml:space="preserve">Total Buget  </t>
  </si>
  <si>
    <t>Procent resurse tehnice 40%</t>
  </si>
  <si>
    <t>Procent resurse umane 60%</t>
  </si>
  <si>
    <t>Actualizare punctaj mai 2023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</si>
</sst>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1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0" xfId="0" applyFont="1" applyFill="1" applyBorder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2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0" xfId="0" applyFont="1" applyBorder="1"/>
    <xf numFmtId="0" fontId="2" fillId="0" borderId="9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2"/>
  <sheetViews>
    <sheetView tabSelected="1" workbookViewId="0">
      <selection activeCell="G5" sqref="G5"/>
    </sheetView>
  </sheetViews>
  <sheetFormatPr defaultRowHeight="15"/>
  <cols>
    <col min="3" max="3" width="30.140625" customWidth="1"/>
    <col min="5" max="5" width="12.85546875" customWidth="1"/>
    <col min="6" max="6" width="11.140625" customWidth="1"/>
    <col min="10" max="10" width="13.140625" customWidth="1"/>
    <col min="11" max="11" width="14.28515625" customWidth="1"/>
  </cols>
  <sheetData>
    <row r="4" spans="2:11">
      <c r="C4" s="1"/>
    </row>
    <row r="5" spans="2:11">
      <c r="C5" s="2" t="s">
        <v>34</v>
      </c>
    </row>
    <row r="6" spans="2:11">
      <c r="C6" s="2"/>
    </row>
    <row r="7" spans="2:11">
      <c r="C7" s="3"/>
    </row>
    <row r="8" spans="2:11">
      <c r="B8" s="4"/>
      <c r="C8" s="5" t="s">
        <v>0</v>
      </c>
      <c r="D8" s="6" t="s">
        <v>1</v>
      </c>
      <c r="E8" s="7"/>
      <c r="F8" s="7"/>
      <c r="G8" s="7"/>
      <c r="H8" s="7"/>
      <c r="I8" s="7"/>
      <c r="J8" s="8"/>
      <c r="K8" s="9" t="s">
        <v>2</v>
      </c>
    </row>
    <row r="9" spans="2:11" ht="67.5">
      <c r="B9" s="10" t="s">
        <v>3</v>
      </c>
      <c r="C9" s="11"/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3"/>
    </row>
    <row r="10" spans="2:11" ht="22.5">
      <c r="B10" s="4">
        <v>1</v>
      </c>
      <c r="C10" s="14" t="s">
        <v>11</v>
      </c>
      <c r="D10" s="15">
        <v>8</v>
      </c>
      <c r="E10" s="15">
        <v>23</v>
      </c>
      <c r="F10" s="15">
        <v>24.07</v>
      </c>
      <c r="G10" s="15">
        <v>8</v>
      </c>
      <c r="H10" s="15">
        <v>60</v>
      </c>
      <c r="I10" s="15">
        <v>0</v>
      </c>
      <c r="J10" s="15">
        <f t="shared" ref="J10:J15" si="0">G10+H10+I10</f>
        <v>68</v>
      </c>
      <c r="K10" s="16">
        <f>J10*F30</f>
        <v>0</v>
      </c>
    </row>
    <row r="11" spans="2:11">
      <c r="B11" s="4">
        <v>2</v>
      </c>
      <c r="C11" s="17" t="s">
        <v>12</v>
      </c>
      <c r="D11" s="18">
        <v>240</v>
      </c>
      <c r="E11" s="18">
        <v>76</v>
      </c>
      <c r="F11" s="18">
        <v>30.83</v>
      </c>
      <c r="G11" s="18">
        <v>97.37</v>
      </c>
      <c r="H11" s="18">
        <v>60</v>
      </c>
      <c r="I11" s="18">
        <v>0</v>
      </c>
      <c r="J11" s="15">
        <f t="shared" si="0"/>
        <v>157.37</v>
      </c>
      <c r="K11" s="16">
        <f>J11*F30</f>
        <v>0</v>
      </c>
    </row>
    <row r="12" spans="2:11">
      <c r="B12" s="4">
        <v>3</v>
      </c>
      <c r="C12" s="17" t="s">
        <v>13</v>
      </c>
      <c r="D12" s="18">
        <v>260</v>
      </c>
      <c r="E12" s="18">
        <v>76</v>
      </c>
      <c r="F12" s="18">
        <v>50.42</v>
      </c>
      <c r="G12" s="18">
        <v>172.48</v>
      </c>
      <c r="H12" s="18">
        <v>70</v>
      </c>
      <c r="I12" s="18">
        <v>0</v>
      </c>
      <c r="J12" s="18">
        <f t="shared" si="0"/>
        <v>242.48</v>
      </c>
      <c r="K12" s="16">
        <f>J12*F30</f>
        <v>0</v>
      </c>
    </row>
    <row r="13" spans="2:11">
      <c r="B13" s="4">
        <v>4</v>
      </c>
      <c r="C13" s="17" t="s">
        <v>14</v>
      </c>
      <c r="D13" s="18">
        <v>226</v>
      </c>
      <c r="E13" s="18">
        <v>90</v>
      </c>
      <c r="F13" s="18">
        <v>70</v>
      </c>
      <c r="G13" s="18">
        <f>D13*F13/E13</f>
        <v>175.77777777777777</v>
      </c>
      <c r="H13" s="18">
        <v>60</v>
      </c>
      <c r="I13" s="18">
        <v>0</v>
      </c>
      <c r="J13" s="18">
        <f t="shared" si="0"/>
        <v>235.77777777777777</v>
      </c>
      <c r="K13" s="16">
        <f>J13*F30</f>
        <v>0</v>
      </c>
    </row>
    <row r="14" spans="2:11">
      <c r="B14" s="4">
        <v>5</v>
      </c>
      <c r="C14" s="19" t="s">
        <v>15</v>
      </c>
      <c r="D14" s="18">
        <v>180</v>
      </c>
      <c r="E14" s="18">
        <v>32</v>
      </c>
      <c r="F14" s="20">
        <v>35.42</v>
      </c>
      <c r="G14" s="18">
        <v>180</v>
      </c>
      <c r="H14" s="18">
        <v>60</v>
      </c>
      <c r="I14" s="18">
        <v>16</v>
      </c>
      <c r="J14" s="18">
        <f t="shared" si="0"/>
        <v>256</v>
      </c>
      <c r="K14" s="16">
        <f>J14*F30</f>
        <v>0</v>
      </c>
    </row>
    <row r="15" spans="2:11">
      <c r="B15" s="4">
        <v>6</v>
      </c>
      <c r="C15" s="21" t="s">
        <v>16</v>
      </c>
      <c r="D15" s="22">
        <v>245</v>
      </c>
      <c r="E15" s="22">
        <v>81</v>
      </c>
      <c r="F15" s="22">
        <v>20</v>
      </c>
      <c r="G15" s="22">
        <f>D15*F15/E15</f>
        <v>60.493827160493829</v>
      </c>
      <c r="H15" s="22">
        <v>60</v>
      </c>
      <c r="I15" s="22">
        <v>0</v>
      </c>
      <c r="J15" s="22">
        <f t="shared" si="0"/>
        <v>120.49382716049382</v>
      </c>
      <c r="K15" s="16">
        <f>J15*F30</f>
        <v>0</v>
      </c>
    </row>
    <row r="16" spans="2:11">
      <c r="B16" s="4"/>
      <c r="C16" s="19" t="s">
        <v>17</v>
      </c>
      <c r="D16" s="23"/>
      <c r="E16" s="23"/>
      <c r="F16" s="23"/>
      <c r="G16" s="23"/>
      <c r="H16" s="23"/>
      <c r="I16" s="23"/>
      <c r="J16" s="18">
        <f>SUM(J10:J15)</f>
        <v>1080.1216049382715</v>
      </c>
      <c r="K16" s="16">
        <f>SUM(K10:K15)</f>
        <v>0</v>
      </c>
    </row>
    <row r="17" spans="2:11">
      <c r="B17" s="24"/>
      <c r="C17" s="25"/>
      <c r="D17" s="26"/>
      <c r="E17" s="26"/>
      <c r="F17" s="26"/>
      <c r="G17" s="26"/>
      <c r="H17" s="26"/>
      <c r="I17" s="26"/>
      <c r="J17" s="27"/>
      <c r="K17" s="27"/>
    </row>
    <row r="18" spans="2:11">
      <c r="B18" s="4"/>
      <c r="C18" s="4"/>
      <c r="D18" s="6" t="s">
        <v>18</v>
      </c>
      <c r="E18" s="7"/>
      <c r="F18" s="7"/>
      <c r="G18" s="7"/>
      <c r="H18" s="7"/>
      <c r="I18" s="7"/>
      <c r="J18" s="8"/>
      <c r="K18" s="9" t="s">
        <v>19</v>
      </c>
    </row>
    <row r="19" spans="2:11" ht="45">
      <c r="B19" s="10" t="s">
        <v>3</v>
      </c>
      <c r="C19" s="28" t="s">
        <v>0</v>
      </c>
      <c r="D19" s="12" t="s">
        <v>20</v>
      </c>
      <c r="E19" s="12" t="s">
        <v>21</v>
      </c>
      <c r="F19" s="12" t="s">
        <v>22</v>
      </c>
      <c r="G19" s="12" t="s">
        <v>23</v>
      </c>
      <c r="H19" s="12" t="s">
        <v>24</v>
      </c>
      <c r="I19" s="12" t="s">
        <v>25</v>
      </c>
      <c r="J19" s="12" t="s">
        <v>26</v>
      </c>
      <c r="K19" s="13"/>
    </row>
    <row r="20" spans="2:11" ht="22.5">
      <c r="B20" s="4">
        <v>1</v>
      </c>
      <c r="C20" s="14" t="s">
        <v>11</v>
      </c>
      <c r="D20" s="15">
        <v>40</v>
      </c>
      <c r="E20" s="15">
        <v>54.64</v>
      </c>
      <c r="F20" s="15">
        <v>0</v>
      </c>
      <c r="G20" s="15">
        <v>5</v>
      </c>
      <c r="H20" s="15">
        <f t="shared" ref="H20:H25" si="1">D20+E20+F20+G20</f>
        <v>99.64</v>
      </c>
      <c r="I20" s="15">
        <v>4.21</v>
      </c>
      <c r="J20" s="15">
        <f t="shared" ref="J20:J25" si="2">H20+I20</f>
        <v>103.85</v>
      </c>
      <c r="K20" s="16">
        <f>J20*F31</f>
        <v>0</v>
      </c>
    </row>
    <row r="21" spans="2:11">
      <c r="B21" s="4">
        <v>2</v>
      </c>
      <c r="C21" s="17" t="s">
        <v>12</v>
      </c>
      <c r="D21" s="18">
        <v>20</v>
      </c>
      <c r="E21" s="29">
        <v>27.75</v>
      </c>
      <c r="F21" s="18">
        <v>0</v>
      </c>
      <c r="G21" s="18">
        <v>30</v>
      </c>
      <c r="H21" s="15">
        <f t="shared" si="1"/>
        <v>77.75</v>
      </c>
      <c r="I21" s="18">
        <v>3.43</v>
      </c>
      <c r="J21" s="15">
        <f t="shared" si="2"/>
        <v>81.180000000000007</v>
      </c>
      <c r="K21" s="16">
        <f>J21*F31</f>
        <v>0</v>
      </c>
    </row>
    <row r="22" spans="2:11">
      <c r="B22" s="4">
        <v>3</v>
      </c>
      <c r="C22" s="17" t="s">
        <v>13</v>
      </c>
      <c r="D22" s="18">
        <v>30</v>
      </c>
      <c r="E22" s="29">
        <v>52.5</v>
      </c>
      <c r="F22" s="18">
        <v>0</v>
      </c>
      <c r="G22" s="18">
        <v>55.71</v>
      </c>
      <c r="H22" s="18">
        <f t="shared" si="1"/>
        <v>138.21</v>
      </c>
      <c r="I22" s="18">
        <v>3.43</v>
      </c>
      <c r="J22" s="18">
        <f t="shared" si="2"/>
        <v>141.64000000000001</v>
      </c>
      <c r="K22" s="16">
        <f>J22*F31</f>
        <v>0</v>
      </c>
    </row>
    <row r="23" spans="2:11">
      <c r="B23" s="4">
        <v>4</v>
      </c>
      <c r="C23" s="17" t="s">
        <v>14</v>
      </c>
      <c r="D23" s="18">
        <v>25.71</v>
      </c>
      <c r="E23" s="29">
        <v>60</v>
      </c>
      <c r="F23" s="18">
        <v>0</v>
      </c>
      <c r="G23" s="18">
        <v>70</v>
      </c>
      <c r="H23" s="18">
        <f t="shared" si="1"/>
        <v>155.71</v>
      </c>
      <c r="I23" s="18">
        <v>3.43</v>
      </c>
      <c r="J23" s="18">
        <f t="shared" si="2"/>
        <v>159.14000000000001</v>
      </c>
      <c r="K23" s="16">
        <f>J23*F31</f>
        <v>0</v>
      </c>
    </row>
    <row r="24" spans="2:11">
      <c r="B24" s="4">
        <v>5</v>
      </c>
      <c r="C24" s="17" t="s">
        <v>15</v>
      </c>
      <c r="D24" s="18">
        <v>20</v>
      </c>
      <c r="E24" s="20">
        <v>37.5</v>
      </c>
      <c r="F24" s="18">
        <v>0</v>
      </c>
      <c r="G24" s="18">
        <v>30</v>
      </c>
      <c r="H24" s="18">
        <f t="shared" si="1"/>
        <v>87.5</v>
      </c>
      <c r="I24" s="18">
        <v>3.43</v>
      </c>
      <c r="J24" s="18">
        <f t="shared" si="2"/>
        <v>90.93</v>
      </c>
      <c r="K24" s="16">
        <f>J24*F31</f>
        <v>0</v>
      </c>
    </row>
    <row r="25" spans="2:11">
      <c r="B25" s="4">
        <v>6</v>
      </c>
      <c r="C25" s="30" t="s">
        <v>16</v>
      </c>
      <c r="D25" s="22">
        <v>21.43</v>
      </c>
      <c r="E25" s="22">
        <v>0</v>
      </c>
      <c r="F25" s="22">
        <v>0</v>
      </c>
      <c r="G25" s="22">
        <v>30</v>
      </c>
      <c r="H25" s="18">
        <f t="shared" si="1"/>
        <v>51.43</v>
      </c>
      <c r="I25" s="18">
        <v>3.43</v>
      </c>
      <c r="J25" s="22">
        <f t="shared" si="2"/>
        <v>54.86</v>
      </c>
      <c r="K25" s="16">
        <f>J25*F31</f>
        <v>0</v>
      </c>
    </row>
    <row r="26" spans="2:11">
      <c r="B26" s="4"/>
      <c r="C26" s="19" t="s">
        <v>17</v>
      </c>
      <c r="D26" s="31"/>
      <c r="E26" s="32"/>
      <c r="F26" s="32"/>
      <c r="G26" s="32"/>
      <c r="H26" s="32"/>
      <c r="I26" s="33"/>
      <c r="J26" s="18">
        <f>SUM(J20:J25)</f>
        <v>631.6</v>
      </c>
      <c r="K26" s="34">
        <f>SUM(K20:K25)</f>
        <v>0</v>
      </c>
    </row>
    <row r="27" spans="2:11" ht="15.75" thickBot="1">
      <c r="C27" s="35"/>
      <c r="D27" s="36"/>
      <c r="E27" s="36"/>
      <c r="F27" s="36"/>
      <c r="G27" s="36"/>
      <c r="H27" s="36"/>
      <c r="I27" s="36"/>
      <c r="J27" s="37"/>
      <c r="K27" s="37"/>
    </row>
    <row r="28" spans="2:11" ht="23.25">
      <c r="C28" s="38"/>
      <c r="D28" s="39" t="s">
        <v>27</v>
      </c>
      <c r="E28" s="39" t="s">
        <v>28</v>
      </c>
      <c r="F28" s="39" t="s">
        <v>29</v>
      </c>
      <c r="G28" s="40" t="s">
        <v>30</v>
      </c>
      <c r="H28" s="41"/>
      <c r="I28" s="41"/>
      <c r="J28" s="41"/>
      <c r="K28" s="41"/>
    </row>
    <row r="29" spans="2:11">
      <c r="C29" s="42" t="s">
        <v>31</v>
      </c>
      <c r="D29" s="18"/>
      <c r="E29" s="43"/>
      <c r="F29" s="43"/>
      <c r="G29" s="44"/>
      <c r="H29" s="45"/>
      <c r="I29" s="37"/>
      <c r="J29" s="27"/>
      <c r="K29" s="27"/>
    </row>
    <row r="30" spans="2:11">
      <c r="C30" s="42" t="s">
        <v>32</v>
      </c>
      <c r="D30" s="18">
        <v>40</v>
      </c>
      <c r="E30" s="43">
        <f>J16</f>
        <v>1080.1216049382715</v>
      </c>
      <c r="F30" s="18">
        <f>G30/E30</f>
        <v>0</v>
      </c>
      <c r="G30" s="46">
        <f>G29*40/100</f>
        <v>0</v>
      </c>
      <c r="H30" s="26"/>
      <c r="I30" s="26"/>
      <c r="J30" s="27"/>
      <c r="K30" s="27"/>
    </row>
    <row r="31" spans="2:11" ht="15.75" thickBot="1">
      <c r="C31" s="47" t="s">
        <v>33</v>
      </c>
      <c r="D31" s="48">
        <v>60</v>
      </c>
      <c r="E31" s="48">
        <f>J26</f>
        <v>631.6</v>
      </c>
      <c r="F31" s="48">
        <f>G31/E31</f>
        <v>0</v>
      </c>
      <c r="G31" s="49">
        <f>G29*60/100</f>
        <v>0</v>
      </c>
      <c r="H31" s="26"/>
      <c r="I31" s="27"/>
      <c r="J31" s="27"/>
      <c r="K31" s="27"/>
    </row>
    <row r="32" spans="2:11">
      <c r="C32" s="50"/>
      <c r="D32" s="37"/>
      <c r="E32" s="37"/>
      <c r="F32" s="37"/>
      <c r="G32" s="37"/>
      <c r="H32" s="26"/>
      <c r="I32" s="27"/>
      <c r="J32" s="27"/>
      <c r="K32" s="27"/>
    </row>
  </sheetData>
  <mergeCells count="5">
    <mergeCell ref="C8:C9"/>
    <mergeCell ref="D8:J8"/>
    <mergeCell ref="K8:K9"/>
    <mergeCell ref="D18:J18"/>
    <mergeCell ref="K18:K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2023-05-03T07:21:03Z</dcterms:modified>
</cp:coreProperties>
</file>